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Lieferantenbewertung" sheetId="1" r:id="rId1"/>
    <sheet name="QKZ_einfach" sheetId="2" r:id="rId2"/>
    <sheet name="QKZ_gewichtet" sheetId="4" r:id="rId3"/>
  </sheets>
  <definedNames>
    <definedName name="_xlnm.Print_Area" localSheetId="1">QKZ_einfach!$A$1:$F$46</definedName>
    <definedName name="_xlnm.Print_Area" localSheetId="2">QKZ_gewichtet!$A$1:$I$31</definedName>
  </definedNames>
  <calcPr calcId="145621"/>
</workbook>
</file>

<file path=xl/calcChain.xml><?xml version="1.0" encoding="utf-8"?>
<calcChain xmlns="http://schemas.openxmlformats.org/spreadsheetml/2006/main">
  <c r="G12" i="1" l="1"/>
  <c r="G10" i="1"/>
  <c r="G8" i="1"/>
  <c r="G6" i="1"/>
  <c r="E4" i="1"/>
  <c r="G4" i="1" s="1"/>
  <c r="H5" i="1"/>
  <c r="H6" i="1"/>
  <c r="H7" i="1"/>
  <c r="H8" i="1"/>
  <c r="H9" i="1"/>
  <c r="H10" i="1"/>
  <c r="H11" i="1"/>
  <c r="H12" i="1"/>
  <c r="H13" i="1"/>
  <c r="H4" i="1"/>
  <c r="G14" i="1" l="1"/>
  <c r="C42" i="2"/>
  <c r="C41" i="2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I23" i="4" s="1"/>
  <c r="I24" i="4" s="1"/>
  <c r="B19" i="4"/>
  <c r="C23" i="2"/>
  <c r="B23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9" i="2"/>
  <c r="D23" i="2" l="1"/>
</calcChain>
</file>

<file path=xl/sharedStrings.xml><?xml version="1.0" encoding="utf-8"?>
<sst xmlns="http://schemas.openxmlformats.org/spreadsheetml/2006/main" count="97" uniqueCount="67">
  <si>
    <t>Monat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</si>
  <si>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</si>
  <si>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</si>
  <si>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</si>
  <si>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</si>
  <si>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</si>
  <si>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</si>
  <si>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</si>
  <si>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</si>
  <si>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</si>
  <si>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</si>
  <si>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</si>
  <si>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</si>
  <si>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Lieferantenbewertung für [Name des Lieferanten]</t>
  </si>
  <si>
    <t>Gelieferte Menge [Stück / kg]</t>
  </si>
  <si>
    <t>Fehlerhafte Menge [Stück / kg]</t>
  </si>
  <si>
    <t>QKZ Einfach [%]</t>
  </si>
  <si>
    <t>A-Lieferant</t>
  </si>
  <si>
    <t>B-Lieferant</t>
  </si>
  <si>
    <t>C-Lieferant</t>
  </si>
  <si>
    <t>D-Lieferant</t>
  </si>
  <si>
    <t>Summe</t>
  </si>
  <si>
    <t>Menge kritischer Fehler [Stück / kg]</t>
  </si>
  <si>
    <t>Menge Neben-fehler [Stück / kg]</t>
  </si>
  <si>
    <t>Menge Haupt-fehler [Stück / kg]</t>
  </si>
  <si>
    <t>Faktor kritischer Fehler</t>
  </si>
  <si>
    <t>Faktor Hauptfehler</t>
  </si>
  <si>
    <t>Faktor Nebenfehler</t>
  </si>
  <si>
    <t>Gesamtergebnis:</t>
  </si>
  <si>
    <t>Bewertung:</t>
  </si>
  <si>
    <t>für das Jahr 2016, Qualitätskennzahl gewichtet</t>
  </si>
  <si>
    <t>für das Jahr 2016 Qualitätskennzahl ohne Gewichtung</t>
  </si>
  <si>
    <t>Qualität</t>
  </si>
  <si>
    <t>Zuverlässigkeit</t>
  </si>
  <si>
    <t>Preis</t>
  </si>
  <si>
    <t>Service</t>
  </si>
  <si>
    <t>Innovation</t>
  </si>
  <si>
    <t>1.</t>
  </si>
  <si>
    <t>2.</t>
  </si>
  <si>
    <t>3.</t>
  </si>
  <si>
    <t>4.</t>
  </si>
  <si>
    <t>5.</t>
  </si>
  <si>
    <t>1.1.</t>
  </si>
  <si>
    <t>1.2.</t>
  </si>
  <si>
    <t>2.1.</t>
  </si>
  <si>
    <t>2.2.</t>
  </si>
  <si>
    <t>3.1.</t>
  </si>
  <si>
    <t>3.2.</t>
  </si>
  <si>
    <t>4.1.</t>
  </si>
  <si>
    <t>4.2.</t>
  </si>
  <si>
    <t>5.1.</t>
  </si>
  <si>
    <t>5.2.</t>
  </si>
  <si>
    <t>Bewertung der Qualität der gelieferten Ware</t>
  </si>
  <si>
    <t>Anzahl der Reklamationen</t>
  </si>
  <si>
    <t>Pünktlichkeit der Anlieferungen</t>
  </si>
  <si>
    <t>Vollständigkeit der Lieferungen</t>
  </si>
  <si>
    <t>Reaktionszeit auf Sonderanforderungen</t>
  </si>
  <si>
    <t>Erfolgt der Hinweis auf Innovationen?</t>
  </si>
  <si>
    <t>Innovationsfähigkeit?</t>
  </si>
  <si>
    <t>Bewertung der Lieferkonditionen</t>
  </si>
  <si>
    <t>Erreichbarkeit des Lieferanten</t>
  </si>
  <si>
    <t>Gewichtung</t>
  </si>
  <si>
    <t>Erfüllungsgrad</t>
  </si>
  <si>
    <t>Bewertung</t>
  </si>
  <si>
    <t>Preistransparenz (z.B. Ankündigung von Preiserhöhungen)</t>
  </si>
  <si>
    <t>Gesamtbewertung:</t>
  </si>
  <si>
    <t>*Die Felder in der hell orange bitte ausfüllen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</si>
</sst>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00.00&quot;%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 wrapText="1"/>
    </xf>
    <xf numFmtId="164" fontId="0" fillId="0" borderId="0" xfId="1" applyNumberFormat="1" applyFont="1"/>
    <xf numFmtId="2" fontId="0" fillId="0" borderId="0" xfId="0" applyNumberFormat="1" applyAlignment="1">
      <alignment horizontal="center"/>
    </xf>
    <xf numFmtId="0" fontId="2" fillId="0" borderId="0" xfId="0" applyFont="1"/>
    <xf numFmtId="164" fontId="2" fillId="0" borderId="0" xfId="1" applyNumberFormat="1" applyFont="1"/>
    <xf numFmtId="2" fontId="2" fillId="0" borderId="0" xfId="0" applyNumberFormat="1" applyFont="1" applyAlignment="1">
      <alignment horizontal="center"/>
    </xf>
    <xf numFmtId="0" fontId="5" fillId="0" borderId="1" xfId="0" applyFont="1" applyBorder="1"/>
    <xf numFmtId="0" fontId="5" fillId="0" borderId="0" xfId="0" applyFont="1" applyFill="1" applyBorder="1"/>
    <xf numFmtId="0" fontId="5" fillId="0" borderId="0" xfId="0" applyFont="1" applyAlignment="1">
      <alignment horizontal="right"/>
    </xf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165" fontId="4" fillId="2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0" xfId="0" applyFont="1"/>
    <xf numFmtId="16" fontId="0" fillId="0" borderId="9" xfId="0" applyNumberForma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9" fontId="0" fillId="0" borderId="9" xfId="0" applyNumberForma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16" fontId="0" fillId="0" borderId="7" xfId="0" applyNumberForma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9" fontId="0" fillId="0" borderId="7" xfId="0" applyNumberForma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10" fontId="2" fillId="4" borderId="15" xfId="2" applyNumberFormat="1" applyFont="1" applyFill="1" applyBorder="1" applyAlignment="1">
      <alignment horizontal="left" vertical="center" indent="3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0" fillId="6" borderId="0" xfId="1" applyNumberFormat="1" applyFont="1" applyFill="1"/>
    <xf numFmtId="2" fontId="0" fillId="6" borderId="7" xfId="0" applyNumberForma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8" fillId="2" borderId="0" xfId="0" applyFont="1" applyFill="1"/>
    <xf numFmtId="164" fontId="0" fillId="2" borderId="0" xfId="1" applyNumberFormat="1" applyFont="1" applyFill="1"/>
    <xf numFmtId="2" fontId="0" fillId="2" borderId="0" xfId="0" applyNumberFormat="1" applyFill="1" applyAlignment="1">
      <alignment horizontal="center"/>
    </xf>
    <xf numFmtId="164" fontId="8" fillId="2" borderId="0" xfId="1" applyNumberFormat="1" applyFont="1" applyFill="1"/>
    <xf numFmtId="0" fontId="2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10" fontId="0" fillId="5" borderId="12" xfId="2" applyNumberFormat="1" applyFont="1" applyFill="1" applyBorder="1" applyAlignment="1">
      <alignment horizontal="left" vertical="center" indent="3"/>
    </xf>
    <xf numFmtId="10" fontId="0" fillId="5" borderId="17" xfId="2" applyNumberFormat="1" applyFont="1" applyFill="1" applyBorder="1" applyAlignment="1">
      <alignment horizontal="left" vertical="center" indent="3"/>
    </xf>
  </cellXfs>
  <cellStyles count="3">
    <cellStyle name="Komma" xfId="1" builtinId="3"/>
    <cellStyle name="Prozent" xfId="2" builtinId="5"/>
    <cellStyle name="Standard" xfId="0" builtinId="0"/>
  </cellStyles>
  <dxfs count="10">
    <dxf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_€_-;\-* #,##0\ _€_-;_-* &quot;-&quot;??\ _€_-;_-@_-"/>
      <fill>
        <patternFill patternType="solid">
          <fgColor indexed="64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_€_-;\-* #,##0\ _€_-;_-* &quot;-&quot;??\ _€_-;_-@_-"/>
      <fill>
        <patternFill patternType="solid">
          <fgColor indexed="64"/>
          <bgColor theme="9" tint="0.79998168889431442"/>
        </patternFill>
      </fill>
    </dxf>
    <dxf>
      <numFmt numFmtId="164" formatCode="_-* #,##0\ _€_-;\-* #,##0\ _€_-;_-* &quot;-&quot;??\ _€_-;_-@_-"/>
      <fill>
        <patternFill patternType="solid">
          <fgColor indexed="64"/>
          <bgColor theme="9" tint="0.79998168889431442"/>
        </patternFill>
      </fill>
    </dxf>
    <dxf>
      <numFmt numFmtId="164" formatCode="_-* #,##0\ _€_-;\-* #,##0\ _€_-;_-* &quot;-&quot;??\ _€_-;_-@_-"/>
    </dxf>
    <dxf>
      <alignment horizontal="general" vertical="center" textRotation="0" wrapText="1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QKZ</c:v>
          </c:tx>
          <c:spPr>
            <a:solidFill>
              <a:schemeClr val="bg1">
                <a:lumMod val="75000"/>
              </a:schemeClr>
            </a:solidFill>
          </c:spPr>
          <c:invertIfNegative val="0"/>
          <c:dPt>
            <c:idx val="1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cat>
            <c:strRef>
              <c:f>QKZ_einfach!$A$9:$A$23</c:f>
              <c:strCache>
                <c:ptCount val="15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Monat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Monat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  <c:pt idx="13">
                  <c:v>Dezember</c:v>
                </c:pt>
                <c:pt idx="14">
                  <c:v>Summe</c:v>
                </c:pt>
              </c:strCache>
            </c:strRef>
          </c:cat>
          <c:val>
            <c:numRef>
              <c:f>QKZ_einfach!$D$9:$D$23</c:f>
              <c:numCache>
                <c:formatCode>0.00</c:formatCode>
                <c:ptCount val="15"/>
                <c:pt idx="0">
                  <c:v>95</c:v>
                </c:pt>
                <c:pt idx="1">
                  <c:v>95.656565656565661</c:v>
                </c:pt>
                <c:pt idx="2">
                  <c:v>99.324324324324323</c:v>
                </c:pt>
                <c:pt idx="3">
                  <c:v>76.666666666666657</c:v>
                </c:pt>
                <c:pt idx="4">
                  <c:v>97.980801059251903</c:v>
                </c:pt>
                <c:pt idx="5">
                  <c:v>94.610778443113773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88.597491448118575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97.348152481232333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21856"/>
        <c:axId val="131100032"/>
      </c:barChart>
      <c:lineChart>
        <c:grouping val="standard"/>
        <c:varyColors val="0"/>
        <c:ser>
          <c:idx val="1"/>
          <c:order val="1"/>
          <c:tx>
            <c:v>A-Lieferant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QKZ_einfach!$A$9:$A$23</c:f>
              <c:strCache>
                <c:ptCount val="15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Monat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Monat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  <c:pt idx="13">
                  <c:v>Dezember</c:v>
                </c:pt>
                <c:pt idx="14">
                  <c:v>Summe</c:v>
                </c:pt>
              </c:strCache>
            </c:strRef>
          </c:cat>
          <c:val>
            <c:numRef>
              <c:f>QKZ_einfach!$G$9:$G$23</c:f>
              <c:numCache>
                <c:formatCode>General</c:formatCode>
                <c:ptCount val="15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</c:numCache>
            </c:numRef>
          </c:val>
          <c:smooth val="0"/>
        </c:ser>
        <c:ser>
          <c:idx val="2"/>
          <c:order val="2"/>
          <c:tx>
            <c:v>B-Lieferant</c:v>
          </c:tx>
          <c:marker>
            <c:symbol val="none"/>
          </c:marker>
          <c:cat>
            <c:strRef>
              <c:f>QKZ_einfach!$A$9:$A$23</c:f>
              <c:strCache>
                <c:ptCount val="15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Monat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Monat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  <c:pt idx="13">
                  <c:v>Dezember</c:v>
                </c:pt>
                <c:pt idx="14">
                  <c:v>Summe</c:v>
                </c:pt>
              </c:strCache>
            </c:strRef>
          </c:cat>
          <c:val>
            <c:numRef>
              <c:f>QKZ_einfach!$H$9:$H$23</c:f>
              <c:numCache>
                <c:formatCode>General</c:formatCode>
                <c:ptCount val="15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</c:numCache>
            </c:numRef>
          </c:val>
          <c:smooth val="0"/>
        </c:ser>
        <c:ser>
          <c:idx val="3"/>
          <c:order val="3"/>
          <c:tx>
            <c:v>C-Lieferant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strRef>
              <c:f>QKZ_einfach!$A$9:$A$23</c:f>
              <c:strCache>
                <c:ptCount val="15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Monat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Monat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  <c:pt idx="13">
                  <c:v>Dezember</c:v>
                </c:pt>
                <c:pt idx="14">
                  <c:v>Summe</c:v>
                </c:pt>
              </c:strCache>
            </c:strRef>
          </c:cat>
          <c:val>
            <c:numRef>
              <c:f>QKZ_einfach!$I$9:$I$23</c:f>
              <c:numCache>
                <c:formatCode>General</c:formatCode>
                <c:ptCount val="15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70</c:v>
                </c:pt>
                <c:pt idx="13">
                  <c:v>70</c:v>
                </c:pt>
                <c:pt idx="14">
                  <c:v>70</c:v>
                </c:pt>
              </c:numCache>
            </c:numRef>
          </c:val>
          <c:smooth val="0"/>
        </c:ser>
        <c:ser>
          <c:idx val="4"/>
          <c:order val="4"/>
          <c:tx>
            <c:v>D-Lieferant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QKZ_einfach!$A$9:$A$23</c:f>
              <c:strCache>
                <c:ptCount val="15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Monat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Monat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  <c:pt idx="13">
                  <c:v>Dezember</c:v>
                </c:pt>
                <c:pt idx="14">
                  <c:v>Summe</c:v>
                </c:pt>
              </c:strCache>
            </c:strRef>
          </c:cat>
          <c:val>
            <c:numRef>
              <c:f>QKZ_einfach!$J$9:$J$23</c:f>
              <c:numCache>
                <c:formatCode>General</c:formatCode>
                <c:ptCount val="15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21856"/>
        <c:axId val="131100032"/>
      </c:lineChart>
      <c:catAx>
        <c:axId val="161721856"/>
        <c:scaling>
          <c:orientation val="minMax"/>
        </c:scaling>
        <c:delete val="0"/>
        <c:axPos val="b"/>
        <c:majorTickMark val="out"/>
        <c:minorTickMark val="none"/>
        <c:tickLblPos val="nextTo"/>
        <c:crossAx val="131100032"/>
        <c:crosses val="autoZero"/>
        <c:auto val="1"/>
        <c:lblAlgn val="ctr"/>
        <c:lblOffset val="100"/>
        <c:noMultiLvlLbl val="0"/>
      </c:catAx>
      <c:valAx>
        <c:axId val="131100032"/>
        <c:scaling>
          <c:orientation val="minMax"/>
          <c:max val="100"/>
          <c:min val="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1721856"/>
        <c:crosses val="autoZero"/>
        <c:crossBetween val="between"/>
        <c:majorUnit val="10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QKZ</c:v>
          </c:tx>
          <c:spPr>
            <a:solidFill>
              <a:schemeClr val="bg1">
                <a:lumMod val="75000"/>
              </a:schemeClr>
            </a:solidFill>
          </c:spPr>
          <c:invertIfNegative val="0"/>
          <c:dPt>
            <c:idx val="1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cat>
            <c:strRef>
              <c:f>QKZ_gewichtet!$A$5:$A$19</c:f>
              <c:strCache>
                <c:ptCount val="15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Monat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Monat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  <c:pt idx="13">
                  <c:v>Dezember</c:v>
                </c:pt>
                <c:pt idx="14">
                  <c:v>Summe</c:v>
                </c:pt>
              </c:strCache>
            </c:strRef>
          </c:cat>
          <c:val>
            <c:numRef>
              <c:f>QKZ_gewichtet!$F$5:$F$19</c:f>
              <c:numCache>
                <c:formatCode>0.00</c:formatCode>
                <c:ptCount val="15"/>
                <c:pt idx="0">
                  <c:v>96.75</c:v>
                </c:pt>
                <c:pt idx="1">
                  <c:v>96.060606060606062</c:v>
                </c:pt>
                <c:pt idx="2">
                  <c:v>97.072072072072075</c:v>
                </c:pt>
                <c:pt idx="3">
                  <c:v>98.7</c:v>
                </c:pt>
                <c:pt idx="4">
                  <c:v>99.354518371400204</c:v>
                </c:pt>
                <c:pt idx="5">
                  <c:v>96.107784431137716</c:v>
                </c:pt>
                <c:pt idx="6">
                  <c:v>98.789195901893819</c:v>
                </c:pt>
                <c:pt idx="7">
                  <c:v>98.336177474402731</c:v>
                </c:pt>
                <c:pt idx="8">
                  <c:v>98.350253807106597</c:v>
                </c:pt>
                <c:pt idx="9">
                  <c:v>95.553021664766248</c:v>
                </c:pt>
                <c:pt idx="10">
                  <c:v>99.264428517540551</c:v>
                </c:pt>
                <c:pt idx="11">
                  <c:v>99.413886384129853</c:v>
                </c:pt>
                <c:pt idx="12">
                  <c:v>98.871527777777786</c:v>
                </c:pt>
                <c:pt idx="13">
                  <c:v>98.797780517879161</c:v>
                </c:pt>
                <c:pt idx="14">
                  <c:v>99.904942965779469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419456"/>
        <c:axId val="131179072"/>
      </c:barChart>
      <c:lineChart>
        <c:grouping val="standard"/>
        <c:varyColors val="0"/>
        <c:ser>
          <c:idx val="1"/>
          <c:order val="1"/>
          <c:tx>
            <c:v>A-Lieferant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QKZ_gewichtet!$A$5:$A$19</c:f>
              <c:strCache>
                <c:ptCount val="15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Monat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Monat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  <c:pt idx="13">
                  <c:v>Dezember</c:v>
                </c:pt>
                <c:pt idx="14">
                  <c:v>Summe</c:v>
                </c:pt>
              </c:strCache>
            </c:strRef>
          </c:cat>
          <c:val>
            <c:numRef>
              <c:f>QKZ_gewichtet!$K$5:$K$19</c:f>
              <c:numCache>
                <c:formatCode>General</c:formatCode>
                <c:ptCount val="15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</c:numCache>
            </c:numRef>
          </c:val>
          <c:smooth val="0"/>
        </c:ser>
        <c:ser>
          <c:idx val="2"/>
          <c:order val="2"/>
          <c:tx>
            <c:v>B-Lieferant</c:v>
          </c:tx>
          <c:marker>
            <c:symbol val="none"/>
          </c:marker>
          <c:cat>
            <c:strRef>
              <c:f>QKZ_gewichtet!$A$5:$A$19</c:f>
              <c:strCache>
                <c:ptCount val="15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Monat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Monat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  <c:pt idx="13">
                  <c:v>Dezember</c:v>
                </c:pt>
                <c:pt idx="14">
                  <c:v>Summe</c:v>
                </c:pt>
              </c:strCache>
            </c:strRef>
          </c:cat>
          <c:val>
            <c:numRef>
              <c:f>QKZ_gewichtet!$L$5:$L$19</c:f>
              <c:numCache>
                <c:formatCode>General</c:formatCode>
                <c:ptCount val="15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</c:numCache>
            </c:numRef>
          </c:val>
          <c:smooth val="0"/>
        </c:ser>
        <c:ser>
          <c:idx val="3"/>
          <c:order val="3"/>
          <c:tx>
            <c:v>C-Lieferant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strRef>
              <c:f>QKZ_gewichtet!$A$5:$A$19</c:f>
              <c:strCache>
                <c:ptCount val="15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Monat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Monat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  <c:pt idx="13">
                  <c:v>Dezember</c:v>
                </c:pt>
                <c:pt idx="14">
                  <c:v>Summe</c:v>
                </c:pt>
              </c:strCache>
            </c:strRef>
          </c:cat>
          <c:val>
            <c:numRef>
              <c:f>QKZ_gewichtet!$M$5:$M$19</c:f>
              <c:numCache>
                <c:formatCode>General</c:formatCode>
                <c:ptCount val="15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70</c:v>
                </c:pt>
                <c:pt idx="13">
                  <c:v>70</c:v>
                </c:pt>
                <c:pt idx="14">
                  <c:v>70</c:v>
                </c:pt>
              </c:numCache>
            </c:numRef>
          </c:val>
          <c:smooth val="0"/>
        </c:ser>
        <c:ser>
          <c:idx val="4"/>
          <c:order val="4"/>
          <c:tx>
            <c:v>D-Lieferant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QKZ_gewichtet!$A$5:$A$19</c:f>
              <c:strCache>
                <c:ptCount val="15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Monat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Monat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  <c:pt idx="13">
                  <c:v>Dezember</c:v>
                </c:pt>
                <c:pt idx="14">
                  <c:v>Summe</c:v>
                </c:pt>
              </c:strCache>
            </c:strRef>
          </c:cat>
          <c:val>
            <c:numRef>
              <c:f>QKZ_gewichtet!$N$5:$N$19</c:f>
              <c:numCache>
                <c:formatCode>General</c:formatCode>
                <c:ptCount val="15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419456"/>
        <c:axId val="131179072"/>
      </c:lineChart>
      <c:catAx>
        <c:axId val="166419456"/>
        <c:scaling>
          <c:orientation val="minMax"/>
        </c:scaling>
        <c:delete val="0"/>
        <c:axPos val="b"/>
        <c:majorTickMark val="out"/>
        <c:minorTickMark val="none"/>
        <c:tickLblPos val="nextTo"/>
        <c:crossAx val="131179072"/>
        <c:crosses val="autoZero"/>
        <c:auto val="1"/>
        <c:lblAlgn val="ctr"/>
        <c:lblOffset val="100"/>
        <c:noMultiLvlLbl val="0"/>
      </c:catAx>
      <c:valAx>
        <c:axId val="131179072"/>
        <c:scaling>
          <c:orientation val="minMax"/>
          <c:max val="100"/>
          <c:min val="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6419456"/>
        <c:crosses val="autoZero"/>
        <c:crossBetween val="between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14287</xdr:rowOff>
    </xdr:from>
    <xdr:to>
      <xdr:col>4</xdr:col>
      <xdr:colOff>666749</xdr:colOff>
      <xdr:row>38</xdr:row>
      <xdr:rowOff>90487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</xdr:row>
      <xdr:rowOff>14287</xdr:rowOff>
    </xdr:from>
    <xdr:to>
      <xdr:col>6</xdr:col>
      <xdr:colOff>9525</xdr:colOff>
      <xdr:row>30</xdr:row>
      <xdr:rowOff>123825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le1" displayName="Tabelle1" ref="A8:D23" totalsRowShown="0" headerRowDxfId="9">
  <autoFilter ref="A8:D23"/>
  <tableColumns count="4">
    <tableColumn id="1" name="Monat"/>
    <tableColumn id="2" name="Gelieferte Menge [Stück / kg]" dataDxfId="8" dataCellStyle="Komma"/>
    <tableColumn id="3" name="Fehlerhafte Menge [Stück / kg]" dataDxfId="7" dataCellStyle="Komma"/>
    <tableColumn id="4" name="QKZ Einfach [%]" dataDxfId="6">
      <calculatedColumnFormula>(1-(C9/B9))*100</calculatedColumnFormula>
    </tableColumn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2" name="Tabelle13" displayName="Tabelle13" ref="A4:F19" totalsRowShown="0" headerRowDxfId="5">
  <autoFilter ref="A4:F19"/>
  <tableColumns count="6">
    <tableColumn id="1" name="Monat"/>
    <tableColumn id="2" name="Gelieferte Menge [Stück / kg]" dataDxfId="4" dataCellStyle="Komma"/>
    <tableColumn id="3" name="Menge kritischer Fehler [Stück / kg]" dataDxfId="3" dataCellStyle="Komma"/>
    <tableColumn id="6" name="Menge Haupt-fehler [Stück / kg]" dataDxfId="2" dataCellStyle="Komma"/>
    <tableColumn id="5" name="Menge Neben-fehler [Stück / kg]" dataDxfId="1" dataCellStyle="Komma"/>
    <tableColumn id="4" name="QKZ Einfach [%]" dataDxfId="0">
      <calculatedColumnFormula>(1-((Tabelle13[[#This Row],[Menge kritischer Fehler '[Stück / kg']]]*$M$21+Tabelle13[[#This Row],[Menge Haupt-fehler '[Stück / kg']]]*$M$22+Tabelle13[[#This Row],[Menge Neben-fehler '[Stück / kg']]]*$M$23)/($M$21*Tabelle13[[#This Row],[Gelieferte Menge '[Stück / kg']]])))*100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J3" sqref="J3"/>
    </sheetView>
  </sheetViews>
  <sheetFormatPr baseColWidth="10" defaultColWidth="11.42578125" defaultRowHeight="15" x14ac:dyDescent="0.25"/>
  <cols>
    <col min="1" max="1" width="2.7109375" customWidth="1"/>
    <col min="2" max="2" width="14.28515625" bestFit="1" customWidth="1"/>
    <col min="3" max="3" width="4.140625" bestFit="1" customWidth="1"/>
    <col min="4" max="4" width="52.85546875" bestFit="1" customWidth="1"/>
    <col min="5" max="5" width="13.7109375" bestFit="1" customWidth="1"/>
  </cols>
  <sheetData>
    <row r="1" spans="1:9" ht="44.25" customHeight="1" x14ac:dyDescent="0.25">
      <c r="A1" s="30" t="s">
        <v>13</v>
      </c>
      <c r="B1" s="11"/>
      <c r="C1" s="11"/>
      <c r="D1" s="11"/>
      <c r="E1" s="11"/>
      <c r="F1" s="11"/>
      <c r="G1" s="11"/>
      <c r="H1" s="11"/>
      <c r="I1" s="11"/>
    </row>
    <row r="2" spans="1:9" s="19" customFormat="1" ht="15" customHeight="1" thickBot="1" x14ac:dyDescent="0.4">
      <c r="A2" s="10"/>
      <c r="B2" s="10"/>
      <c r="C2" s="10"/>
      <c r="D2" s="10"/>
      <c r="E2" s="10"/>
      <c r="F2" s="10"/>
      <c r="G2" s="10"/>
      <c r="H2" s="10"/>
      <c r="I2" s="10"/>
    </row>
    <row r="3" spans="1:9" ht="30" customHeight="1" thickBot="1" x14ac:dyDescent="0.3">
      <c r="A3" s="47"/>
      <c r="B3" s="48"/>
      <c r="C3" s="48"/>
      <c r="D3" s="48"/>
      <c r="E3" s="27" t="s">
        <v>62</v>
      </c>
      <c r="F3" s="27" t="s">
        <v>61</v>
      </c>
      <c r="G3" s="28" t="s">
        <v>63</v>
      </c>
      <c r="H3" s="11"/>
      <c r="I3" s="11"/>
    </row>
    <row r="4" spans="1:9" ht="30" customHeight="1" x14ac:dyDescent="0.25">
      <c r="A4" s="45" t="s">
        <v>37</v>
      </c>
      <c r="B4" s="43" t="s">
        <v>32</v>
      </c>
      <c r="C4" s="24" t="s">
        <v>42</v>
      </c>
      <c r="D4" s="25" t="s">
        <v>52</v>
      </c>
      <c r="E4" s="33">
        <f>QKZ_einfach!D23</f>
        <v>97.348152481232333</v>
      </c>
      <c r="F4" s="26">
        <v>0.7</v>
      </c>
      <c r="G4" s="49">
        <f>(F4*E4+F5*E5)/100</f>
        <v>0.6814370673686263</v>
      </c>
      <c r="H4" s="31">
        <f>F4*100</f>
        <v>70</v>
      </c>
      <c r="I4" s="11"/>
    </row>
    <row r="5" spans="1:9" ht="30" customHeight="1" thickBot="1" x14ac:dyDescent="0.3">
      <c r="A5" s="46"/>
      <c r="B5" s="44"/>
      <c r="C5" s="20" t="s">
        <v>43</v>
      </c>
      <c r="D5" s="21" t="s">
        <v>53</v>
      </c>
      <c r="E5" s="34"/>
      <c r="F5" s="22">
        <v>0.3</v>
      </c>
      <c r="G5" s="50"/>
      <c r="H5" s="31">
        <f t="shared" ref="H5:H13" si="0">F5*100</f>
        <v>30</v>
      </c>
      <c r="I5" s="11"/>
    </row>
    <row r="6" spans="1:9" ht="30" customHeight="1" x14ac:dyDescent="0.25">
      <c r="A6" s="45" t="s">
        <v>38</v>
      </c>
      <c r="B6" s="43" t="s">
        <v>33</v>
      </c>
      <c r="C6" s="24" t="s">
        <v>44</v>
      </c>
      <c r="D6" s="25" t="s">
        <v>54</v>
      </c>
      <c r="E6" s="35"/>
      <c r="F6" s="26">
        <v>0.4</v>
      </c>
      <c r="G6" s="49">
        <f>(F6*E6+F7*E7)/100</f>
        <v>0</v>
      </c>
      <c r="H6" s="31">
        <f t="shared" si="0"/>
        <v>40</v>
      </c>
      <c r="I6" s="11"/>
    </row>
    <row r="7" spans="1:9" ht="30" customHeight="1" thickBot="1" x14ac:dyDescent="0.3">
      <c r="A7" s="46"/>
      <c r="B7" s="44"/>
      <c r="C7" s="20" t="s">
        <v>45</v>
      </c>
      <c r="D7" s="21" t="s">
        <v>55</v>
      </c>
      <c r="E7" s="34"/>
      <c r="F7" s="22">
        <v>0.6</v>
      </c>
      <c r="G7" s="50"/>
      <c r="H7" s="31">
        <f t="shared" si="0"/>
        <v>60</v>
      </c>
      <c r="I7" s="11"/>
    </row>
    <row r="8" spans="1:9" ht="30" customHeight="1" x14ac:dyDescent="0.25">
      <c r="A8" s="45" t="s">
        <v>39</v>
      </c>
      <c r="B8" s="43" t="s">
        <v>34</v>
      </c>
      <c r="C8" s="24" t="s">
        <v>46</v>
      </c>
      <c r="D8" s="25" t="s">
        <v>64</v>
      </c>
      <c r="E8" s="35"/>
      <c r="F8" s="26">
        <v>0.5</v>
      </c>
      <c r="G8" s="49">
        <f>(F8*E8+F9*E9)/100</f>
        <v>0</v>
      </c>
      <c r="H8" s="31">
        <f t="shared" si="0"/>
        <v>50</v>
      </c>
      <c r="I8" s="11"/>
    </row>
    <row r="9" spans="1:9" ht="30" customHeight="1" thickBot="1" x14ac:dyDescent="0.3">
      <c r="A9" s="46"/>
      <c r="B9" s="44"/>
      <c r="C9" s="20" t="s">
        <v>47</v>
      </c>
      <c r="D9" s="21" t="s">
        <v>59</v>
      </c>
      <c r="E9" s="34"/>
      <c r="F9" s="22">
        <v>0.5</v>
      </c>
      <c r="G9" s="50"/>
      <c r="H9" s="31">
        <f t="shared" si="0"/>
        <v>50</v>
      </c>
      <c r="I9" s="11"/>
    </row>
    <row r="10" spans="1:9" ht="30" customHeight="1" x14ac:dyDescent="0.25">
      <c r="A10" s="45" t="s">
        <v>40</v>
      </c>
      <c r="B10" s="43" t="s">
        <v>35</v>
      </c>
      <c r="C10" s="24" t="s">
        <v>48</v>
      </c>
      <c r="D10" s="25" t="s">
        <v>56</v>
      </c>
      <c r="E10" s="35"/>
      <c r="F10" s="26">
        <v>0.6</v>
      </c>
      <c r="G10" s="49">
        <f>(F10*E10+F11*E11)/100</f>
        <v>0</v>
      </c>
      <c r="H10" s="31">
        <f t="shared" si="0"/>
        <v>60</v>
      </c>
      <c r="I10" s="11"/>
    </row>
    <row r="11" spans="1:9" ht="30" customHeight="1" thickBot="1" x14ac:dyDescent="0.3">
      <c r="A11" s="46"/>
      <c r="B11" s="44"/>
      <c r="C11" s="20" t="s">
        <v>49</v>
      </c>
      <c r="D11" s="21" t="s">
        <v>60</v>
      </c>
      <c r="E11" s="34"/>
      <c r="F11" s="22">
        <v>0.4</v>
      </c>
      <c r="G11" s="50"/>
      <c r="H11" s="31">
        <f t="shared" si="0"/>
        <v>40</v>
      </c>
      <c r="I11" s="11"/>
    </row>
    <row r="12" spans="1:9" ht="30" customHeight="1" x14ac:dyDescent="0.25">
      <c r="A12" s="45" t="s">
        <v>41</v>
      </c>
      <c r="B12" s="43" t="s">
        <v>36</v>
      </c>
      <c r="C12" s="24" t="s">
        <v>50</v>
      </c>
      <c r="D12" s="25" t="s">
        <v>57</v>
      </c>
      <c r="E12" s="35"/>
      <c r="F12" s="26">
        <v>0.7</v>
      </c>
      <c r="G12" s="49">
        <f>(F12*E12+F13*E13)/100</f>
        <v>0</v>
      </c>
      <c r="H12" s="31">
        <f t="shared" si="0"/>
        <v>70</v>
      </c>
      <c r="I12" s="11"/>
    </row>
    <row r="13" spans="1:9" ht="30" customHeight="1" thickBot="1" x14ac:dyDescent="0.3">
      <c r="A13" s="46"/>
      <c r="B13" s="44"/>
      <c r="C13" s="20" t="s">
        <v>51</v>
      </c>
      <c r="D13" s="21" t="s">
        <v>58</v>
      </c>
      <c r="E13" s="36"/>
      <c r="F13" s="23">
        <v>0.3</v>
      </c>
      <c r="G13" s="50"/>
      <c r="H13" s="31">
        <f t="shared" si="0"/>
        <v>30</v>
      </c>
      <c r="I13" s="11"/>
    </row>
    <row r="14" spans="1:9" ht="30" customHeight="1" thickBot="1" x14ac:dyDescent="0.3">
      <c r="A14" s="11"/>
      <c r="B14" s="11"/>
      <c r="C14" s="11"/>
      <c r="D14" s="37" t="s">
        <v>66</v>
      </c>
      <c r="E14" s="41" t="s">
        <v>65</v>
      </c>
      <c r="F14" s="42"/>
      <c r="G14" s="29">
        <f>SUM(G4:G13)/SUM(H4:H13)*100</f>
        <v>0.13628741347372525</v>
      </c>
      <c r="H14" s="11"/>
      <c r="I14" s="11"/>
    </row>
    <row r="15" spans="1:9" x14ac:dyDescent="0.25">
      <c r="A15" s="11"/>
      <c r="B15" s="11"/>
      <c r="C15" s="11"/>
      <c r="D15" s="11"/>
      <c r="E15" s="11"/>
      <c r="F15" s="11"/>
      <c r="G15" s="11"/>
      <c r="H15" s="11"/>
      <c r="I15" s="11"/>
    </row>
    <row r="16" spans="1:9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x14ac:dyDescent="0.25">
      <c r="A17" s="11"/>
      <c r="B17" s="11"/>
      <c r="C17" s="11"/>
      <c r="D17" s="11"/>
      <c r="E17" s="11"/>
      <c r="F17" s="11"/>
      <c r="G17" s="11"/>
      <c r="H17" s="11"/>
      <c r="I17" s="11"/>
    </row>
    <row r="18" spans="1:9" x14ac:dyDescent="0.25">
      <c r="A18" s="11"/>
      <c r="B18" s="11"/>
      <c r="C18" s="11"/>
      <c r="D18" s="11"/>
      <c r="E18" s="11"/>
      <c r="F18" s="11"/>
      <c r="G18" s="11"/>
      <c r="H18" s="11"/>
      <c r="I18" s="11"/>
    </row>
  </sheetData>
  <mergeCells count="17">
    <mergeCell ref="G12:G13"/>
    <mergeCell ref="A3:D3"/>
    <mergeCell ref="G4:G5"/>
    <mergeCell ref="G6:G7"/>
    <mergeCell ref="G8:G9"/>
    <mergeCell ref="G10:G11"/>
    <mergeCell ref="E14:F14"/>
    <mergeCell ref="B4:B5"/>
    <mergeCell ref="A4:A5"/>
    <mergeCell ref="A6:A7"/>
    <mergeCell ref="B6:B7"/>
    <mergeCell ref="A8:A9"/>
    <mergeCell ref="B8:B9"/>
    <mergeCell ref="A10:A11"/>
    <mergeCell ref="B10:B11"/>
    <mergeCell ref="A12:A13"/>
    <mergeCell ref="B12:B13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zoomScaleNormal="100" workbookViewId="0">
      <selection activeCell="F18" sqref="F18"/>
    </sheetView>
  </sheetViews>
  <sheetFormatPr baseColWidth="10" defaultRowHeight="15" x14ac:dyDescent="0.25"/>
  <cols>
    <col min="1" max="1" width="13.28515625" customWidth="1"/>
    <col min="2" max="2" width="19.42578125" bestFit="1" customWidth="1"/>
    <col min="3" max="3" width="20.5703125" bestFit="1" customWidth="1"/>
    <col min="4" max="4" width="13.7109375" bestFit="1" customWidth="1"/>
  </cols>
  <sheetData>
    <row r="1" spans="1:10" x14ac:dyDescent="0.25">
      <c r="A1" s="11"/>
      <c r="B1" s="11"/>
      <c r="C1" s="11"/>
      <c r="D1" s="11"/>
      <c r="E1" s="11"/>
      <c r="F1" s="11"/>
    </row>
    <row r="2" spans="1:10" x14ac:dyDescent="0.25">
      <c r="A2" s="11"/>
      <c r="B2" s="11"/>
      <c r="C2" s="11"/>
      <c r="D2" s="11"/>
      <c r="E2" s="11"/>
      <c r="F2" s="11"/>
    </row>
    <row r="3" spans="1:10" x14ac:dyDescent="0.25">
      <c r="A3" s="11"/>
      <c r="B3" s="11"/>
      <c r="C3" s="11"/>
      <c r="D3" s="11"/>
      <c r="E3" s="11"/>
      <c r="F3" s="11"/>
    </row>
    <row r="5" spans="1:10" ht="21" x14ac:dyDescent="0.35">
      <c r="A5" s="10" t="s">
        <v>13</v>
      </c>
      <c r="B5" s="11"/>
      <c r="C5" s="11"/>
      <c r="D5" s="11"/>
      <c r="E5" s="11"/>
      <c r="F5" s="11"/>
    </row>
    <row r="6" spans="1:10" ht="18.75" x14ac:dyDescent="0.3">
      <c r="A6" s="12" t="s">
        <v>31</v>
      </c>
      <c r="B6" s="11"/>
      <c r="C6" s="11"/>
      <c r="D6" s="11"/>
      <c r="E6" s="11"/>
      <c r="F6" s="11"/>
    </row>
    <row r="7" spans="1:10" x14ac:dyDescent="0.25">
      <c r="A7" s="11"/>
      <c r="B7" s="11"/>
      <c r="C7" s="11"/>
      <c r="D7" s="11"/>
      <c r="E7" s="11"/>
      <c r="F7" s="11"/>
    </row>
    <row r="8" spans="1:10" ht="30" customHeight="1" x14ac:dyDescent="0.25">
      <c r="A8" s="1" t="s">
        <v>0</v>
      </c>
      <c r="B8" s="1" t="s">
        <v>14</v>
      </c>
      <c r="C8" s="1" t="s">
        <v>15</v>
      </c>
      <c r="D8" s="1" t="s">
        <v>16</v>
      </c>
      <c r="E8" s="11"/>
      <c r="F8" s="11"/>
      <c r="G8" s="7" t="s">
        <v>17</v>
      </c>
      <c r="H8" s="7" t="s">
        <v>18</v>
      </c>
      <c r="I8" s="7" t="s">
        <v>19</v>
      </c>
      <c r="J8" s="7" t="s">
        <v>20</v>
      </c>
    </row>
    <row r="9" spans="1:10" x14ac:dyDescent="0.25">
      <c r="A9" t="s">
        <v>1</v>
      </c>
      <c r="B9" s="32">
        <v>1200</v>
      </c>
      <c r="C9" s="32">
        <v>60</v>
      </c>
      <c r="D9" s="3">
        <f>(1-(C9/B9))*100</f>
        <v>95</v>
      </c>
      <c r="E9" s="11"/>
      <c r="F9" s="11"/>
      <c r="G9" s="7">
        <v>90</v>
      </c>
      <c r="H9" s="7">
        <v>80</v>
      </c>
      <c r="I9" s="7">
        <v>70</v>
      </c>
      <c r="J9" s="7">
        <v>60</v>
      </c>
    </row>
    <row r="10" spans="1:10" x14ac:dyDescent="0.25">
      <c r="A10" t="s">
        <v>2</v>
      </c>
      <c r="B10" s="32">
        <v>990</v>
      </c>
      <c r="C10" s="32">
        <v>43</v>
      </c>
      <c r="D10" s="3">
        <f t="shared" ref="D10:D22" si="0">(1-(C10/B10))*100</f>
        <v>95.656565656565661</v>
      </c>
      <c r="E10" s="11"/>
      <c r="F10" s="11"/>
      <c r="G10" s="7">
        <v>90</v>
      </c>
      <c r="H10" s="7">
        <v>80</v>
      </c>
      <c r="I10" s="7">
        <v>70</v>
      </c>
      <c r="J10" s="7">
        <v>60</v>
      </c>
    </row>
    <row r="11" spans="1:10" x14ac:dyDescent="0.25">
      <c r="A11" t="s">
        <v>3</v>
      </c>
      <c r="B11" s="32">
        <v>1332</v>
      </c>
      <c r="C11" s="32">
        <v>9</v>
      </c>
      <c r="D11" s="3">
        <f t="shared" si="0"/>
        <v>99.324324324324323</v>
      </c>
      <c r="E11" s="11"/>
      <c r="F11" s="11"/>
      <c r="G11" s="7">
        <v>90</v>
      </c>
      <c r="H11" s="7">
        <v>80</v>
      </c>
      <c r="I11" s="7">
        <v>70</v>
      </c>
      <c r="J11" s="7">
        <v>60</v>
      </c>
    </row>
    <row r="12" spans="1:10" x14ac:dyDescent="0.25">
      <c r="A12" t="s">
        <v>4</v>
      </c>
      <c r="B12" s="32">
        <v>3000</v>
      </c>
      <c r="C12" s="32">
        <v>700</v>
      </c>
      <c r="D12" s="3">
        <f t="shared" si="0"/>
        <v>76.666666666666657</v>
      </c>
      <c r="E12" s="11"/>
      <c r="F12" s="11"/>
      <c r="G12" s="7">
        <v>90</v>
      </c>
      <c r="H12" s="7">
        <v>80</v>
      </c>
      <c r="I12" s="7">
        <v>70</v>
      </c>
      <c r="J12" s="7">
        <v>60</v>
      </c>
    </row>
    <row r="13" spans="1:10" x14ac:dyDescent="0.25">
      <c r="A13" t="s">
        <v>0</v>
      </c>
      <c r="B13" s="32">
        <v>6042</v>
      </c>
      <c r="C13" s="32">
        <v>122</v>
      </c>
      <c r="D13" s="3">
        <f t="shared" si="0"/>
        <v>97.980801059251903</v>
      </c>
      <c r="E13" s="11"/>
      <c r="F13" s="11"/>
      <c r="G13" s="7">
        <v>90</v>
      </c>
      <c r="H13" s="7">
        <v>80</v>
      </c>
      <c r="I13" s="7">
        <v>70</v>
      </c>
      <c r="J13" s="7">
        <v>60</v>
      </c>
    </row>
    <row r="14" spans="1:10" x14ac:dyDescent="0.25">
      <c r="A14" t="s">
        <v>5</v>
      </c>
      <c r="B14" s="32">
        <v>1002</v>
      </c>
      <c r="C14" s="32">
        <v>54</v>
      </c>
      <c r="D14" s="3">
        <f t="shared" si="0"/>
        <v>94.610778443113773</v>
      </c>
      <c r="E14" s="11"/>
      <c r="F14" s="11"/>
      <c r="G14" s="7">
        <v>90</v>
      </c>
      <c r="H14" s="7">
        <v>80</v>
      </c>
      <c r="I14" s="7">
        <v>70</v>
      </c>
      <c r="J14" s="7">
        <v>60</v>
      </c>
    </row>
    <row r="15" spans="1:10" x14ac:dyDescent="0.25">
      <c r="A15" t="s">
        <v>6</v>
      </c>
      <c r="B15" s="32">
        <v>3221</v>
      </c>
      <c r="C15" s="32"/>
      <c r="D15" s="3">
        <f t="shared" si="0"/>
        <v>100</v>
      </c>
      <c r="E15" s="11"/>
      <c r="F15" s="11"/>
      <c r="G15" s="7">
        <v>90</v>
      </c>
      <c r="H15" s="7">
        <v>80</v>
      </c>
      <c r="I15" s="7">
        <v>70</v>
      </c>
      <c r="J15" s="7">
        <v>60</v>
      </c>
    </row>
    <row r="16" spans="1:10" x14ac:dyDescent="0.25">
      <c r="A16" t="s">
        <v>7</v>
      </c>
      <c r="B16" s="32">
        <v>2344</v>
      </c>
      <c r="C16" s="32"/>
      <c r="D16" s="3">
        <f t="shared" si="0"/>
        <v>100</v>
      </c>
      <c r="E16" s="11"/>
      <c r="F16" s="11"/>
      <c r="G16" s="7">
        <v>90</v>
      </c>
      <c r="H16" s="7">
        <v>80</v>
      </c>
      <c r="I16" s="7">
        <v>70</v>
      </c>
      <c r="J16" s="7">
        <v>60</v>
      </c>
    </row>
    <row r="17" spans="1:10" x14ac:dyDescent="0.25">
      <c r="A17" t="s">
        <v>8</v>
      </c>
      <c r="B17" s="32">
        <v>2364</v>
      </c>
      <c r="C17" s="32"/>
      <c r="D17" s="3">
        <f t="shared" si="0"/>
        <v>100</v>
      </c>
      <c r="E17" s="11"/>
      <c r="F17" s="11"/>
      <c r="G17" s="7">
        <v>90</v>
      </c>
      <c r="H17" s="7">
        <v>80</v>
      </c>
      <c r="I17" s="7">
        <v>70</v>
      </c>
      <c r="J17" s="7">
        <v>60</v>
      </c>
    </row>
    <row r="18" spans="1:10" x14ac:dyDescent="0.25">
      <c r="A18" t="s">
        <v>0</v>
      </c>
      <c r="B18" s="32">
        <v>877</v>
      </c>
      <c r="C18" s="32">
        <v>100</v>
      </c>
      <c r="D18" s="3">
        <f t="shared" si="0"/>
        <v>88.597491448118575</v>
      </c>
      <c r="E18" s="11"/>
      <c r="F18" s="11"/>
      <c r="G18" s="7">
        <v>90</v>
      </c>
      <c r="H18" s="7">
        <v>80</v>
      </c>
      <c r="I18" s="7">
        <v>70</v>
      </c>
      <c r="J18" s="7">
        <v>60</v>
      </c>
    </row>
    <row r="19" spans="1:10" x14ac:dyDescent="0.25">
      <c r="A19" t="s">
        <v>9</v>
      </c>
      <c r="B19" s="32">
        <v>5302</v>
      </c>
      <c r="C19" s="32"/>
      <c r="D19" s="3">
        <f t="shared" si="0"/>
        <v>100</v>
      </c>
      <c r="E19" s="11"/>
      <c r="F19" s="11"/>
      <c r="G19" s="7">
        <v>90</v>
      </c>
      <c r="H19" s="7">
        <v>80</v>
      </c>
      <c r="I19" s="7">
        <v>70</v>
      </c>
      <c r="J19" s="7">
        <v>60</v>
      </c>
    </row>
    <row r="20" spans="1:10" x14ac:dyDescent="0.25">
      <c r="A20" t="s">
        <v>10</v>
      </c>
      <c r="B20" s="32">
        <v>6654</v>
      </c>
      <c r="C20" s="32"/>
      <c r="D20" s="3">
        <f t="shared" si="0"/>
        <v>100</v>
      </c>
      <c r="E20" s="11"/>
      <c r="F20" s="11"/>
      <c r="G20" s="7">
        <v>90</v>
      </c>
      <c r="H20" s="7">
        <v>80</v>
      </c>
      <c r="I20" s="7">
        <v>70</v>
      </c>
      <c r="J20" s="7">
        <v>60</v>
      </c>
    </row>
    <row r="21" spans="1:10" x14ac:dyDescent="0.25">
      <c r="A21" t="s">
        <v>11</v>
      </c>
      <c r="B21" s="32">
        <v>3456</v>
      </c>
      <c r="C21" s="32"/>
      <c r="D21" s="3">
        <f t="shared" si="0"/>
        <v>100</v>
      </c>
      <c r="E21" s="11"/>
      <c r="F21" s="11"/>
      <c r="G21" s="7">
        <v>90</v>
      </c>
      <c r="H21" s="7">
        <v>80</v>
      </c>
      <c r="I21" s="7">
        <v>70</v>
      </c>
      <c r="J21" s="7">
        <v>60</v>
      </c>
    </row>
    <row r="22" spans="1:10" x14ac:dyDescent="0.25">
      <c r="A22" t="s">
        <v>12</v>
      </c>
      <c r="B22" s="32">
        <v>3244</v>
      </c>
      <c r="C22" s="32"/>
      <c r="D22" s="3">
        <f t="shared" si="0"/>
        <v>100</v>
      </c>
      <c r="E22" s="11"/>
      <c r="F22" s="11"/>
      <c r="G22" s="7">
        <v>90</v>
      </c>
      <c r="H22" s="7">
        <v>80</v>
      </c>
      <c r="I22" s="7">
        <v>70</v>
      </c>
      <c r="J22" s="7">
        <v>60</v>
      </c>
    </row>
    <row r="23" spans="1:10" x14ac:dyDescent="0.25">
      <c r="A23" s="4" t="s">
        <v>21</v>
      </c>
      <c r="B23" s="5">
        <f>SUM(B9:B22)</f>
        <v>41028</v>
      </c>
      <c r="C23" s="5">
        <f>SUM(C9:C22)</f>
        <v>1088</v>
      </c>
      <c r="D23" s="6">
        <f>(1-(C23/B23))*100</f>
        <v>97.348152481232333</v>
      </c>
      <c r="E23" s="11"/>
      <c r="F23" s="11"/>
      <c r="G23" s="7">
        <v>90</v>
      </c>
      <c r="H23" s="7">
        <v>80</v>
      </c>
      <c r="I23" s="7">
        <v>70</v>
      </c>
      <c r="J23" s="7">
        <v>60</v>
      </c>
    </row>
    <row r="24" spans="1:10" x14ac:dyDescent="0.25">
      <c r="A24" s="11"/>
      <c r="B24" s="40" t="s">
        <v>66</v>
      </c>
      <c r="C24" s="38"/>
      <c r="D24" s="39"/>
      <c r="E24" s="11"/>
      <c r="F24" s="11"/>
    </row>
    <row r="25" spans="1:10" x14ac:dyDescent="0.25">
      <c r="A25" s="11"/>
      <c r="B25" s="11"/>
      <c r="C25" s="11"/>
      <c r="D25" s="11"/>
      <c r="E25" s="11"/>
      <c r="F25" s="11"/>
    </row>
    <row r="26" spans="1:10" x14ac:dyDescent="0.25">
      <c r="A26" s="11"/>
      <c r="B26" s="11"/>
      <c r="C26" s="11"/>
      <c r="D26" s="11"/>
      <c r="E26" s="11"/>
      <c r="F26" s="11"/>
    </row>
    <row r="27" spans="1:10" x14ac:dyDescent="0.25">
      <c r="A27" s="11"/>
      <c r="B27" s="11"/>
      <c r="C27" s="11"/>
      <c r="D27" s="11"/>
      <c r="E27" s="11"/>
      <c r="F27" s="11"/>
    </row>
    <row r="28" spans="1:10" x14ac:dyDescent="0.25">
      <c r="A28" s="11"/>
      <c r="B28" s="11"/>
      <c r="C28" s="11"/>
      <c r="D28" s="11"/>
      <c r="E28" s="11"/>
      <c r="F28" s="11"/>
    </row>
    <row r="29" spans="1:10" x14ac:dyDescent="0.25">
      <c r="A29" s="11"/>
      <c r="B29" s="11"/>
      <c r="C29" s="11"/>
      <c r="D29" s="11"/>
      <c r="E29" s="11"/>
      <c r="F29" s="11"/>
    </row>
    <row r="30" spans="1:10" x14ac:dyDescent="0.25">
      <c r="A30" s="11"/>
      <c r="B30" s="11"/>
      <c r="C30" s="11"/>
      <c r="D30" s="11"/>
      <c r="E30" s="11"/>
      <c r="F30" s="11"/>
    </row>
    <row r="31" spans="1:10" x14ac:dyDescent="0.25">
      <c r="A31" s="11"/>
      <c r="B31" s="11"/>
      <c r="C31" s="11"/>
      <c r="D31" s="11"/>
      <c r="E31" s="11"/>
      <c r="F31" s="11"/>
    </row>
    <row r="32" spans="1:10" x14ac:dyDescent="0.25">
      <c r="A32" s="11"/>
      <c r="B32" s="11"/>
      <c r="C32" s="11"/>
      <c r="D32" s="11"/>
      <c r="E32" s="11"/>
      <c r="F32" s="11"/>
    </row>
    <row r="33" spans="1:6" x14ac:dyDescent="0.25">
      <c r="A33" s="11"/>
      <c r="B33" s="11"/>
      <c r="C33" s="11"/>
      <c r="D33" s="11"/>
      <c r="E33" s="11"/>
      <c r="F33" s="11"/>
    </row>
    <row r="34" spans="1:6" x14ac:dyDescent="0.25">
      <c r="A34" s="11"/>
      <c r="B34" s="11"/>
      <c r="C34" s="11"/>
      <c r="D34" s="11"/>
      <c r="E34" s="11"/>
      <c r="F34" s="11"/>
    </row>
    <row r="35" spans="1:6" x14ac:dyDescent="0.25">
      <c r="A35" s="11"/>
      <c r="B35" s="11"/>
      <c r="C35" s="11"/>
      <c r="D35" s="11"/>
      <c r="E35" s="11"/>
      <c r="F35" s="11"/>
    </row>
    <row r="36" spans="1:6" x14ac:dyDescent="0.25">
      <c r="A36" s="11"/>
      <c r="B36" s="11"/>
      <c r="C36" s="11"/>
      <c r="D36" s="11"/>
      <c r="E36" s="11"/>
      <c r="F36" s="11"/>
    </row>
    <row r="37" spans="1:6" x14ac:dyDescent="0.25">
      <c r="A37" s="11"/>
      <c r="B37" s="11"/>
      <c r="C37" s="11"/>
      <c r="D37" s="11"/>
      <c r="E37" s="11"/>
      <c r="F37" s="11"/>
    </row>
    <row r="38" spans="1:6" x14ac:dyDescent="0.25">
      <c r="A38" s="11"/>
      <c r="B38" s="11"/>
      <c r="C38" s="11"/>
      <c r="D38" s="11"/>
      <c r="E38" s="11"/>
      <c r="F38" s="11"/>
    </row>
    <row r="39" spans="1:6" x14ac:dyDescent="0.25">
      <c r="A39" s="11"/>
      <c r="B39" s="11"/>
      <c r="C39" s="11"/>
      <c r="D39" s="11"/>
      <c r="E39" s="11"/>
      <c r="F39" s="11"/>
    </row>
    <row r="40" spans="1:6" ht="15.75" thickBot="1" x14ac:dyDescent="0.3">
      <c r="A40" s="11"/>
      <c r="B40" s="11"/>
      <c r="C40" s="11"/>
      <c r="D40" s="11"/>
      <c r="E40" s="11"/>
      <c r="F40" s="11"/>
    </row>
    <row r="41" spans="1:6" s="16" customFormat="1" ht="30" customHeight="1" x14ac:dyDescent="0.25">
      <c r="A41" s="13"/>
      <c r="B41" s="14" t="s">
        <v>28</v>
      </c>
      <c r="C41" s="15">
        <f>D23</f>
        <v>97.348152481232333</v>
      </c>
      <c r="D41" s="13"/>
      <c r="E41" s="13"/>
      <c r="F41" s="13"/>
    </row>
    <row r="42" spans="1:6" s="16" customFormat="1" ht="30" customHeight="1" thickBot="1" x14ac:dyDescent="0.3">
      <c r="A42" s="13"/>
      <c r="B42" s="17" t="s">
        <v>29</v>
      </c>
      <c r="C42" s="18" t="str">
        <f>IF(C41&lt;90%,"B-Lieferant",IF(C41&lt;80,"C-Lieferant",IF(C41&lt;70,"D-Lieferant","A-Lieferant")))</f>
        <v>A-Lieferant</v>
      </c>
      <c r="D42" s="13"/>
      <c r="E42" s="13"/>
      <c r="F42" s="13"/>
    </row>
    <row r="43" spans="1:6" x14ac:dyDescent="0.25">
      <c r="A43" s="11"/>
      <c r="B43" s="11"/>
      <c r="C43" s="11"/>
      <c r="D43" s="11"/>
      <c r="E43" s="11"/>
      <c r="F43" s="11"/>
    </row>
    <row r="44" spans="1:6" x14ac:dyDescent="0.25">
      <c r="A44" s="11"/>
      <c r="B44" s="11"/>
      <c r="C44" s="11"/>
      <c r="D44" s="11"/>
      <c r="E44" s="11"/>
      <c r="F44" s="11"/>
    </row>
    <row r="45" spans="1:6" x14ac:dyDescent="0.25">
      <c r="A45" s="11"/>
      <c r="B45" s="11"/>
      <c r="C45" s="11"/>
      <c r="D45" s="11"/>
      <c r="E45" s="11"/>
      <c r="F45" s="11"/>
    </row>
    <row r="46" spans="1:6" x14ac:dyDescent="0.25">
      <c r="A46" s="11"/>
      <c r="B46" s="11"/>
      <c r="C46" s="11"/>
      <c r="D46" s="11"/>
      <c r="E46" s="11"/>
      <c r="F46" s="11"/>
    </row>
    <row r="47" spans="1:6" x14ac:dyDescent="0.25">
      <c r="A47" s="11"/>
      <c r="B47" s="11"/>
      <c r="C47" s="11"/>
      <c r="D47" s="11"/>
      <c r="E47" s="11"/>
    </row>
    <row r="48" spans="1:6" x14ac:dyDescent="0.25">
      <c r="A48" s="11"/>
      <c r="B48" s="11"/>
      <c r="C48" s="11"/>
      <c r="D48" s="11"/>
      <c r="E48" s="11"/>
    </row>
    <row r="49" spans="1:5" x14ac:dyDescent="0.25">
      <c r="A49" s="11"/>
      <c r="B49" s="11"/>
      <c r="C49" s="11"/>
      <c r="D49" s="11"/>
      <c r="E49" s="11"/>
    </row>
    <row r="50" spans="1:5" x14ac:dyDescent="0.25">
      <c r="A50" s="11"/>
      <c r="B50" s="11"/>
      <c r="C50" s="11"/>
      <c r="D50" s="11"/>
      <c r="E50" s="11"/>
    </row>
    <row r="51" spans="1:5" x14ac:dyDescent="0.25">
      <c r="A51" s="11"/>
      <c r="B51" s="11"/>
      <c r="C51" s="11"/>
      <c r="D51" s="11"/>
      <c r="E51" s="11"/>
    </row>
    <row r="52" spans="1:5" x14ac:dyDescent="0.25">
      <c r="A52" s="11"/>
      <c r="B52" s="11"/>
      <c r="C52" s="11"/>
      <c r="D52" s="11"/>
      <c r="E52" s="11"/>
    </row>
  </sheetData>
  <pageMargins left="0.25" right="0.25" top="0.75" bottom="0.75" header="0.3" footer="0.3"/>
  <pageSetup paperSize="9" orientation="portrait" horizontalDpi="4294967293" verticalDpi="4294967293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M30" sqref="M30"/>
    </sheetView>
  </sheetViews>
  <sheetFormatPr baseColWidth="10" defaultRowHeight="15" x14ac:dyDescent="0.25"/>
  <cols>
    <col min="1" max="1" width="13.28515625" customWidth="1"/>
    <col min="2" max="2" width="18.85546875" customWidth="1"/>
    <col min="3" max="3" width="19.85546875" customWidth="1"/>
    <col min="4" max="4" width="18.42578125" customWidth="1"/>
    <col min="5" max="5" width="19" customWidth="1"/>
    <col min="6" max="6" width="13.7109375" bestFit="1" customWidth="1"/>
    <col min="7" max="7" width="4.28515625" customWidth="1"/>
    <col min="8" max="8" width="19.42578125" customWidth="1"/>
    <col min="9" max="9" width="15.7109375" customWidth="1"/>
  </cols>
  <sheetData>
    <row r="1" spans="1:14" ht="21" x14ac:dyDescent="0.35">
      <c r="A1" s="10" t="s">
        <v>13</v>
      </c>
      <c r="B1" s="11"/>
      <c r="C1" s="11"/>
      <c r="D1" s="11"/>
      <c r="E1" s="11"/>
      <c r="F1" s="11"/>
      <c r="G1" s="11"/>
      <c r="H1" s="11"/>
      <c r="I1" s="11"/>
    </row>
    <row r="2" spans="1:14" ht="18.75" x14ac:dyDescent="0.3">
      <c r="A2" s="12" t="s">
        <v>30</v>
      </c>
      <c r="B2" s="11"/>
      <c r="C2" s="11"/>
      <c r="D2" s="11"/>
      <c r="E2" s="11"/>
      <c r="F2" s="11"/>
      <c r="G2" s="11"/>
      <c r="H2" s="11"/>
      <c r="I2" s="11"/>
    </row>
    <row r="3" spans="1:14" x14ac:dyDescent="0.25">
      <c r="A3" s="11"/>
      <c r="B3" s="11"/>
      <c r="C3" s="11"/>
      <c r="D3" s="11"/>
      <c r="E3" s="11"/>
      <c r="F3" s="11"/>
      <c r="G3" s="11"/>
      <c r="H3" s="11"/>
      <c r="I3" s="11"/>
    </row>
    <row r="4" spans="1:14" ht="30" customHeight="1" x14ac:dyDescent="0.25">
      <c r="A4" s="1" t="s">
        <v>0</v>
      </c>
      <c r="B4" s="1" t="s">
        <v>14</v>
      </c>
      <c r="C4" s="1" t="s">
        <v>22</v>
      </c>
      <c r="D4" s="1" t="s">
        <v>24</v>
      </c>
      <c r="E4" s="1" t="s">
        <v>23</v>
      </c>
      <c r="F4" s="1" t="s">
        <v>16</v>
      </c>
      <c r="G4" s="11"/>
      <c r="H4" s="11"/>
      <c r="I4" s="11"/>
      <c r="K4" s="7" t="s">
        <v>17</v>
      </c>
      <c r="L4" s="7" t="s">
        <v>18</v>
      </c>
      <c r="M4" s="7" t="s">
        <v>19</v>
      </c>
      <c r="N4" s="7" t="s">
        <v>20</v>
      </c>
    </row>
    <row r="5" spans="1:14" x14ac:dyDescent="0.25">
      <c r="A5" t="s">
        <v>1</v>
      </c>
      <c r="B5" s="2">
        <v>1200</v>
      </c>
      <c r="C5" s="32">
        <v>20</v>
      </c>
      <c r="D5" s="32">
        <v>30</v>
      </c>
      <c r="E5" s="32">
        <v>40</v>
      </c>
      <c r="F5" s="3">
        <f>(1-((Tabelle13[[#This Row],[Menge kritischer Fehler '[Stück / kg']]]*$M$21+Tabelle13[[#This Row],[Menge Haupt-fehler '[Stück / kg']]]*$M$22+Tabelle13[[#This Row],[Menge Neben-fehler '[Stück / kg']]]*$M$23)/($M$21*Tabelle13[[#This Row],[Gelieferte Menge '[Stück / kg']]])))*100</f>
        <v>96.75</v>
      </c>
      <c r="G5" s="11"/>
      <c r="H5" s="11"/>
      <c r="I5" s="11"/>
      <c r="K5" s="7">
        <v>90</v>
      </c>
      <c r="L5" s="7">
        <v>80</v>
      </c>
      <c r="M5" s="7">
        <v>70</v>
      </c>
      <c r="N5" s="7">
        <v>60</v>
      </c>
    </row>
    <row r="6" spans="1:14" x14ac:dyDescent="0.25">
      <c r="A6" t="s">
        <v>2</v>
      </c>
      <c r="B6" s="2">
        <v>990</v>
      </c>
      <c r="C6" s="32">
        <v>20</v>
      </c>
      <c r="D6" s="32">
        <v>30</v>
      </c>
      <c r="E6" s="32">
        <v>40</v>
      </c>
      <c r="F6" s="3">
        <f>(1-((Tabelle13[[#This Row],[Menge kritischer Fehler '[Stück / kg']]]*$M$21+Tabelle13[[#This Row],[Menge Haupt-fehler '[Stück / kg']]]*$M$22+Tabelle13[[#This Row],[Menge Neben-fehler '[Stück / kg']]]*$M$23)/($M$21*Tabelle13[[#This Row],[Gelieferte Menge '[Stück / kg']]])))*100</f>
        <v>96.060606060606062</v>
      </c>
      <c r="G6" s="11"/>
      <c r="H6" s="11"/>
      <c r="I6" s="11"/>
      <c r="K6" s="7">
        <v>90</v>
      </c>
      <c r="L6" s="7">
        <v>80</v>
      </c>
      <c r="M6" s="7">
        <v>70</v>
      </c>
      <c r="N6" s="7">
        <v>60</v>
      </c>
    </row>
    <row r="7" spans="1:14" x14ac:dyDescent="0.25">
      <c r="A7" t="s">
        <v>3</v>
      </c>
      <c r="B7" s="2">
        <v>1332</v>
      </c>
      <c r="C7" s="32">
        <v>20</v>
      </c>
      <c r="D7" s="32">
        <v>30</v>
      </c>
      <c r="E7" s="32">
        <v>40</v>
      </c>
      <c r="F7" s="3">
        <f>(1-((Tabelle13[[#This Row],[Menge kritischer Fehler '[Stück / kg']]]*$M$21+Tabelle13[[#This Row],[Menge Haupt-fehler '[Stück / kg']]]*$M$22+Tabelle13[[#This Row],[Menge Neben-fehler '[Stück / kg']]]*$M$23)/($M$21*Tabelle13[[#This Row],[Gelieferte Menge '[Stück / kg']]])))*100</f>
        <v>97.072072072072075</v>
      </c>
      <c r="G7" s="11"/>
      <c r="H7" s="11"/>
      <c r="I7" s="11"/>
      <c r="K7" s="7">
        <v>90</v>
      </c>
      <c r="L7" s="7">
        <v>80</v>
      </c>
      <c r="M7" s="7">
        <v>70</v>
      </c>
      <c r="N7" s="7">
        <v>60</v>
      </c>
    </row>
    <row r="8" spans="1:14" x14ac:dyDescent="0.25">
      <c r="A8" t="s">
        <v>4</v>
      </c>
      <c r="B8" s="2">
        <v>3000</v>
      </c>
      <c r="C8" s="32">
        <v>20</v>
      </c>
      <c r="D8" s="32">
        <v>30</v>
      </c>
      <c r="E8" s="32">
        <v>40</v>
      </c>
      <c r="F8" s="3">
        <f>(1-((Tabelle13[[#This Row],[Menge kritischer Fehler '[Stück / kg']]]*$M$21+Tabelle13[[#This Row],[Menge Haupt-fehler '[Stück / kg']]]*$M$22+Tabelle13[[#This Row],[Menge Neben-fehler '[Stück / kg']]]*$M$23)/($M$21*Tabelle13[[#This Row],[Gelieferte Menge '[Stück / kg']]])))*100</f>
        <v>98.7</v>
      </c>
      <c r="G8" s="11"/>
      <c r="H8" s="11"/>
      <c r="I8" s="11"/>
      <c r="K8" s="7">
        <v>90</v>
      </c>
      <c r="L8" s="7">
        <v>80</v>
      </c>
      <c r="M8" s="7">
        <v>70</v>
      </c>
      <c r="N8" s="7">
        <v>60</v>
      </c>
    </row>
    <row r="9" spans="1:14" x14ac:dyDescent="0.25">
      <c r="A9" t="s">
        <v>0</v>
      </c>
      <c r="B9" s="2">
        <v>6042</v>
      </c>
      <c r="C9" s="32">
        <v>20</v>
      </c>
      <c r="D9" s="32">
        <v>30</v>
      </c>
      <c r="E9" s="32">
        <v>40</v>
      </c>
      <c r="F9" s="3">
        <f>(1-((Tabelle13[[#This Row],[Menge kritischer Fehler '[Stück / kg']]]*$M$21+Tabelle13[[#This Row],[Menge Haupt-fehler '[Stück / kg']]]*$M$22+Tabelle13[[#This Row],[Menge Neben-fehler '[Stück / kg']]]*$M$23)/($M$21*Tabelle13[[#This Row],[Gelieferte Menge '[Stück / kg']]])))*100</f>
        <v>99.354518371400204</v>
      </c>
      <c r="G9" s="11"/>
      <c r="H9" s="11"/>
      <c r="I9" s="11"/>
      <c r="K9" s="7">
        <v>90</v>
      </c>
      <c r="L9" s="7">
        <v>80</v>
      </c>
      <c r="M9" s="7">
        <v>70</v>
      </c>
      <c r="N9" s="7">
        <v>60</v>
      </c>
    </row>
    <row r="10" spans="1:14" x14ac:dyDescent="0.25">
      <c r="A10" t="s">
        <v>5</v>
      </c>
      <c r="B10" s="2">
        <v>1002</v>
      </c>
      <c r="C10" s="32">
        <v>20</v>
      </c>
      <c r="D10" s="32">
        <v>30</v>
      </c>
      <c r="E10" s="32">
        <v>40</v>
      </c>
      <c r="F10" s="3">
        <f>(1-((Tabelle13[[#This Row],[Menge kritischer Fehler '[Stück / kg']]]*$M$21+Tabelle13[[#This Row],[Menge Haupt-fehler '[Stück / kg']]]*$M$22+Tabelle13[[#This Row],[Menge Neben-fehler '[Stück / kg']]]*$M$23)/($M$21*Tabelle13[[#This Row],[Gelieferte Menge '[Stück / kg']]])))*100</f>
        <v>96.107784431137716</v>
      </c>
      <c r="G10" s="11"/>
      <c r="H10" s="11"/>
      <c r="I10" s="11"/>
      <c r="K10" s="7">
        <v>90</v>
      </c>
      <c r="L10" s="7">
        <v>80</v>
      </c>
      <c r="M10" s="7">
        <v>70</v>
      </c>
      <c r="N10" s="7">
        <v>60</v>
      </c>
    </row>
    <row r="11" spans="1:14" x14ac:dyDescent="0.25">
      <c r="A11" t="s">
        <v>6</v>
      </c>
      <c r="B11" s="2">
        <v>3221</v>
      </c>
      <c r="C11" s="32">
        <v>20</v>
      </c>
      <c r="D11" s="32">
        <v>30</v>
      </c>
      <c r="E11" s="32">
        <v>40</v>
      </c>
      <c r="F11" s="3">
        <f>(1-((Tabelle13[[#This Row],[Menge kritischer Fehler '[Stück / kg']]]*$M$21+Tabelle13[[#This Row],[Menge Haupt-fehler '[Stück / kg']]]*$M$22+Tabelle13[[#This Row],[Menge Neben-fehler '[Stück / kg']]]*$M$23)/($M$21*Tabelle13[[#This Row],[Gelieferte Menge '[Stück / kg']]])))*100</f>
        <v>98.789195901893819</v>
      </c>
      <c r="G11" s="11"/>
      <c r="H11" s="11"/>
      <c r="I11" s="11"/>
      <c r="K11" s="7">
        <v>90</v>
      </c>
      <c r="L11" s="7">
        <v>80</v>
      </c>
      <c r="M11" s="7">
        <v>70</v>
      </c>
      <c r="N11" s="7">
        <v>60</v>
      </c>
    </row>
    <row r="12" spans="1:14" x14ac:dyDescent="0.25">
      <c r="A12" t="s">
        <v>7</v>
      </c>
      <c r="B12" s="2">
        <v>2344</v>
      </c>
      <c r="C12" s="32">
        <v>20</v>
      </c>
      <c r="D12" s="32">
        <v>30</v>
      </c>
      <c r="E12" s="32">
        <v>40</v>
      </c>
      <c r="F12" s="3">
        <f>(1-((Tabelle13[[#This Row],[Menge kritischer Fehler '[Stück / kg']]]*$M$21+Tabelle13[[#This Row],[Menge Haupt-fehler '[Stück / kg']]]*$M$22+Tabelle13[[#This Row],[Menge Neben-fehler '[Stück / kg']]]*$M$23)/($M$21*Tabelle13[[#This Row],[Gelieferte Menge '[Stück / kg']]])))*100</f>
        <v>98.336177474402731</v>
      </c>
      <c r="G12" s="11"/>
      <c r="H12" s="11"/>
      <c r="I12" s="11"/>
      <c r="K12" s="7">
        <v>90</v>
      </c>
      <c r="L12" s="7">
        <v>80</v>
      </c>
      <c r="M12" s="7">
        <v>70</v>
      </c>
      <c r="N12" s="7">
        <v>60</v>
      </c>
    </row>
    <row r="13" spans="1:14" x14ac:dyDescent="0.25">
      <c r="A13" t="s">
        <v>8</v>
      </c>
      <c r="B13" s="2">
        <v>2364</v>
      </c>
      <c r="C13" s="32">
        <v>20</v>
      </c>
      <c r="D13" s="32">
        <v>30</v>
      </c>
      <c r="E13" s="32">
        <v>40</v>
      </c>
      <c r="F13" s="3">
        <f>(1-((Tabelle13[[#This Row],[Menge kritischer Fehler '[Stück / kg']]]*$M$21+Tabelle13[[#This Row],[Menge Haupt-fehler '[Stück / kg']]]*$M$22+Tabelle13[[#This Row],[Menge Neben-fehler '[Stück / kg']]]*$M$23)/($M$21*Tabelle13[[#This Row],[Gelieferte Menge '[Stück / kg']]])))*100</f>
        <v>98.350253807106597</v>
      </c>
      <c r="G13" s="11"/>
      <c r="H13" s="11"/>
      <c r="I13" s="11"/>
      <c r="K13" s="7">
        <v>90</v>
      </c>
      <c r="L13" s="7">
        <v>80</v>
      </c>
      <c r="M13" s="7">
        <v>70</v>
      </c>
      <c r="N13" s="7">
        <v>60</v>
      </c>
    </row>
    <row r="14" spans="1:14" x14ac:dyDescent="0.25">
      <c r="A14" t="s">
        <v>0</v>
      </c>
      <c r="B14" s="2">
        <v>877</v>
      </c>
      <c r="C14" s="32">
        <v>20</v>
      </c>
      <c r="D14" s="32">
        <v>30</v>
      </c>
      <c r="E14" s="32">
        <v>40</v>
      </c>
      <c r="F14" s="3">
        <f>(1-((Tabelle13[[#This Row],[Menge kritischer Fehler '[Stück / kg']]]*$M$21+Tabelle13[[#This Row],[Menge Haupt-fehler '[Stück / kg']]]*$M$22+Tabelle13[[#This Row],[Menge Neben-fehler '[Stück / kg']]]*$M$23)/($M$21*Tabelle13[[#This Row],[Gelieferte Menge '[Stück / kg']]])))*100</f>
        <v>95.553021664766248</v>
      </c>
      <c r="G14" s="11"/>
      <c r="H14" s="11"/>
      <c r="I14" s="11"/>
      <c r="K14" s="7">
        <v>90</v>
      </c>
      <c r="L14" s="7">
        <v>80</v>
      </c>
      <c r="M14" s="7">
        <v>70</v>
      </c>
      <c r="N14" s="7">
        <v>60</v>
      </c>
    </row>
    <row r="15" spans="1:14" x14ac:dyDescent="0.25">
      <c r="A15" t="s">
        <v>9</v>
      </c>
      <c r="B15" s="2">
        <v>5302</v>
      </c>
      <c r="C15" s="32">
        <v>20</v>
      </c>
      <c r="D15" s="32">
        <v>30</v>
      </c>
      <c r="E15" s="32">
        <v>40</v>
      </c>
      <c r="F15" s="3">
        <f>(1-((Tabelle13[[#This Row],[Menge kritischer Fehler '[Stück / kg']]]*$M$21+Tabelle13[[#This Row],[Menge Haupt-fehler '[Stück / kg']]]*$M$22+Tabelle13[[#This Row],[Menge Neben-fehler '[Stück / kg']]]*$M$23)/($M$21*Tabelle13[[#This Row],[Gelieferte Menge '[Stück / kg']]])))*100</f>
        <v>99.264428517540551</v>
      </c>
      <c r="G15" s="11"/>
      <c r="H15" s="11"/>
      <c r="I15" s="11"/>
      <c r="K15" s="7">
        <v>90</v>
      </c>
      <c r="L15" s="7">
        <v>80</v>
      </c>
      <c r="M15" s="7">
        <v>70</v>
      </c>
      <c r="N15" s="7">
        <v>60</v>
      </c>
    </row>
    <row r="16" spans="1:14" x14ac:dyDescent="0.25">
      <c r="A16" t="s">
        <v>10</v>
      </c>
      <c r="B16" s="2">
        <v>6654</v>
      </c>
      <c r="C16" s="32">
        <v>20</v>
      </c>
      <c r="D16" s="32">
        <v>30</v>
      </c>
      <c r="E16" s="32">
        <v>40</v>
      </c>
      <c r="F16" s="3">
        <f>(1-((Tabelle13[[#This Row],[Menge kritischer Fehler '[Stück / kg']]]*$M$21+Tabelle13[[#This Row],[Menge Haupt-fehler '[Stück / kg']]]*$M$22+Tabelle13[[#This Row],[Menge Neben-fehler '[Stück / kg']]]*$M$23)/($M$21*Tabelle13[[#This Row],[Gelieferte Menge '[Stück / kg']]])))*100</f>
        <v>99.413886384129853</v>
      </c>
      <c r="G16" s="11"/>
      <c r="H16" s="11"/>
      <c r="I16" s="11"/>
      <c r="K16" s="7">
        <v>90</v>
      </c>
      <c r="L16" s="7">
        <v>80</v>
      </c>
      <c r="M16" s="7">
        <v>70</v>
      </c>
      <c r="N16" s="7">
        <v>60</v>
      </c>
    </row>
    <row r="17" spans="1:14" x14ac:dyDescent="0.25">
      <c r="A17" t="s">
        <v>11</v>
      </c>
      <c r="B17" s="2">
        <v>3456</v>
      </c>
      <c r="C17" s="32">
        <v>20</v>
      </c>
      <c r="D17" s="32">
        <v>30</v>
      </c>
      <c r="E17" s="32">
        <v>40</v>
      </c>
      <c r="F17" s="3">
        <f>(1-((Tabelle13[[#This Row],[Menge kritischer Fehler '[Stück / kg']]]*$M$21+Tabelle13[[#This Row],[Menge Haupt-fehler '[Stück / kg']]]*$M$22+Tabelle13[[#This Row],[Menge Neben-fehler '[Stück / kg']]]*$M$23)/($M$21*Tabelle13[[#This Row],[Gelieferte Menge '[Stück / kg']]])))*100</f>
        <v>98.871527777777786</v>
      </c>
      <c r="G17" s="11"/>
      <c r="H17" s="11"/>
      <c r="I17" s="11"/>
      <c r="K17" s="7">
        <v>90</v>
      </c>
      <c r="L17" s="7">
        <v>80</v>
      </c>
      <c r="M17" s="7">
        <v>70</v>
      </c>
      <c r="N17" s="7">
        <v>60</v>
      </c>
    </row>
    <row r="18" spans="1:14" x14ac:dyDescent="0.25">
      <c r="A18" t="s">
        <v>12</v>
      </c>
      <c r="B18" s="2">
        <v>3244</v>
      </c>
      <c r="C18" s="32">
        <v>20</v>
      </c>
      <c r="D18" s="32">
        <v>30</v>
      </c>
      <c r="E18" s="32">
        <v>40</v>
      </c>
      <c r="F18" s="3">
        <f>(1-((Tabelle13[[#This Row],[Menge kritischer Fehler '[Stück / kg']]]*$M$21+Tabelle13[[#This Row],[Menge Haupt-fehler '[Stück / kg']]]*$M$22+Tabelle13[[#This Row],[Menge Neben-fehler '[Stück / kg']]]*$M$23)/($M$21*Tabelle13[[#This Row],[Gelieferte Menge '[Stück / kg']]])))*100</f>
        <v>98.797780517879161</v>
      </c>
      <c r="G18" s="11"/>
      <c r="H18" s="11"/>
      <c r="I18" s="11"/>
      <c r="K18" s="7">
        <v>90</v>
      </c>
      <c r="L18" s="7">
        <v>80</v>
      </c>
      <c r="M18" s="7">
        <v>70</v>
      </c>
      <c r="N18" s="7">
        <v>60</v>
      </c>
    </row>
    <row r="19" spans="1:14" x14ac:dyDescent="0.25">
      <c r="A19" s="4" t="s">
        <v>21</v>
      </c>
      <c r="B19" s="5">
        <f>SUM(B5:B18)</f>
        <v>41028</v>
      </c>
      <c r="C19" s="32">
        <v>20</v>
      </c>
      <c r="D19" s="32">
        <v>30</v>
      </c>
      <c r="E19" s="32">
        <v>40</v>
      </c>
      <c r="F19" s="6">
        <f>(1-((Tabelle13[[#This Row],[Menge kritischer Fehler '[Stück / kg']]]*$M$21+Tabelle13[[#This Row],[Menge Haupt-fehler '[Stück / kg']]]*$M$22+Tabelle13[[#This Row],[Menge Neben-fehler '[Stück / kg']]]*$M$23)/($M$21*Tabelle13[[#This Row],[Gelieferte Menge '[Stück / kg']]])))*100</f>
        <v>99.904942965779469</v>
      </c>
      <c r="G19" s="11"/>
      <c r="H19" s="11"/>
      <c r="I19" s="11"/>
      <c r="K19" s="7">
        <v>90</v>
      </c>
      <c r="L19" s="7">
        <v>80</v>
      </c>
      <c r="M19" s="7">
        <v>70</v>
      </c>
      <c r="N19" s="7">
        <v>60</v>
      </c>
    </row>
    <row r="20" spans="1:14" x14ac:dyDescent="0.25">
      <c r="A20" s="11"/>
      <c r="B20" s="40" t="s">
        <v>66</v>
      </c>
      <c r="C20" s="38"/>
      <c r="D20" s="38"/>
      <c r="E20" s="38"/>
      <c r="F20" s="39"/>
      <c r="G20" s="11"/>
      <c r="H20" s="11"/>
      <c r="I20" s="11"/>
    </row>
    <row r="21" spans="1:14" x14ac:dyDescent="0.25">
      <c r="A21" s="11"/>
      <c r="B21" s="11"/>
      <c r="C21" s="11"/>
      <c r="D21" s="11"/>
      <c r="E21" s="11"/>
      <c r="F21" s="11"/>
      <c r="G21" s="11"/>
      <c r="H21" s="11"/>
      <c r="I21" s="11"/>
      <c r="L21" s="9" t="s">
        <v>25</v>
      </c>
      <c r="M21" s="8">
        <v>10</v>
      </c>
    </row>
    <row r="22" spans="1:14" ht="15.75" thickBot="1" x14ac:dyDescent="0.3">
      <c r="A22" s="11"/>
      <c r="B22" s="11"/>
      <c r="C22" s="11"/>
      <c r="D22" s="11"/>
      <c r="E22" s="11"/>
      <c r="F22" s="11"/>
      <c r="G22" s="11"/>
      <c r="H22" s="11"/>
      <c r="I22" s="11"/>
      <c r="L22" s="9" t="s">
        <v>26</v>
      </c>
      <c r="M22" s="8">
        <v>5</v>
      </c>
    </row>
    <row r="23" spans="1:14" ht="18.75" x14ac:dyDescent="0.25">
      <c r="A23" s="11"/>
      <c r="B23" s="11"/>
      <c r="C23" s="11"/>
      <c r="D23" s="11"/>
      <c r="E23" s="11"/>
      <c r="F23" s="11"/>
      <c r="G23" s="11"/>
      <c r="H23" s="14" t="s">
        <v>28</v>
      </c>
      <c r="I23" s="15">
        <f>F19</f>
        <v>99.904942965779469</v>
      </c>
      <c r="L23" s="9" t="s">
        <v>27</v>
      </c>
      <c r="M23" s="8">
        <v>1</v>
      </c>
    </row>
    <row r="24" spans="1:14" ht="19.5" thickBot="1" x14ac:dyDescent="0.3">
      <c r="A24" s="11"/>
      <c r="B24" s="11"/>
      <c r="C24" s="11"/>
      <c r="D24" s="11"/>
      <c r="E24" s="11"/>
      <c r="F24" s="11"/>
      <c r="G24" s="11"/>
      <c r="H24" s="17" t="s">
        <v>29</v>
      </c>
      <c r="I24" s="18" t="str">
        <f>IF(I23&lt;90%,"B-Lieferant",IF(I23&lt;80,"C-Lieferant",IF(I23&lt;70,"D-Lieferant","A-Lieferant")))</f>
        <v>A-Lieferant</v>
      </c>
    </row>
    <row r="25" spans="1:14" x14ac:dyDescent="0.25">
      <c r="A25" s="11"/>
      <c r="B25" s="11"/>
      <c r="C25" s="11"/>
      <c r="D25" s="11"/>
      <c r="E25" s="11"/>
      <c r="F25" s="11"/>
      <c r="G25" s="11"/>
      <c r="H25" s="11"/>
      <c r="I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</row>
  </sheetData>
  <pageMargins left="0.25" right="0.25" top="0.75" bottom="0.75" header="0.3" footer="0.3"/>
  <pageSetup paperSize="9" orientation="landscape" horizontalDpi="4294967293" verticalDpi="4294967293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Lieferantenbewertung</vt:lpstr>
      <vt:lpstr>QKZ_einfach</vt:lpstr>
      <vt:lpstr>QKZ_gewichtet</vt:lpstr>
      <vt:lpstr>QKZ_einfach!Druckbereich</vt:lpstr>
      <vt:lpstr>QKZ_gewichtet!Druckbereich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Florian Frankl</cp:lastModifiedBy>
  <cp:lastPrinted>2016-03-28T19:22:17Z</cp:lastPrinted>
  <dcterms:created xsi:type="dcterms:W3CDTF">2016-03-26T16:10:07Z</dcterms:created>
  <dcterms:modified xsi:type="dcterms:W3CDTF">2017-10-28T15:15:41Z</dcterms:modified>
</cp:coreProperties>
</file>